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ovenskyfutbalovyzvaz-my.sharepoint.com/personal/michaela_potancokova_futbalsfz_sk/Documents/SsFZ/&amp;ROZPOČTY/ROZPOČET 2024/"/>
    </mc:Choice>
  </mc:AlternateContent>
  <xr:revisionPtr revIDLastSave="440" documentId="8_{6C10CA1B-CA07-3543-9B73-E873EBE6900D}" xr6:coauthVersionLast="47" xr6:coauthVersionMax="47" xr10:uidLastSave="{75C410FD-8EA1-E64E-BBB0-28416097EA83}"/>
  <bookViews>
    <workbookView xWindow="0" yWindow="500" windowWidth="38400" windowHeight="19720" activeTab="1" xr2:uid="{00000000-000D-0000-FFFF-FFFF00000000}"/>
  </bookViews>
  <sheets>
    <sheet name="rozpočet" sheetId="1" r:id="rId1"/>
    <sheet name="rozpočet2" sheetId="2" r:id="rId2"/>
    <sheet name="rozpočet3" sheetId="3" r:id="rId3"/>
    <sheet name="príjmová časť" sheetId="4" r:id="rId4"/>
  </sheets>
  <definedNames>
    <definedName name="_xlnm.Print_Area" localSheetId="3">'príjmová časť'!$A$1:$D$30</definedName>
    <definedName name="_xlnm.Print_Area" localSheetId="0">rozpočet!$A$1:$I$24</definedName>
    <definedName name="_xlnm.Print_Area" localSheetId="1">rozpočet2!$A$1:$I$19</definedName>
    <definedName name="_xlnm.Print_Area" localSheetId="2">rozpočet3!$A$1:$E$49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6" i="1"/>
  <c r="B39" i="3"/>
  <c r="B37" i="3" s="1"/>
  <c r="B17" i="4"/>
  <c r="B16" i="3"/>
  <c r="E31" i="3"/>
  <c r="F19" i="2" l="1"/>
  <c r="G19" i="2"/>
  <c r="H19" i="2"/>
  <c r="E19" i="2"/>
  <c r="B12" i="4"/>
  <c r="B8" i="4" s="1"/>
  <c r="B15" i="1"/>
  <c r="B3" i="3" l="1"/>
  <c r="B28" i="3"/>
  <c r="E23" i="3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3" i="2"/>
  <c r="F22" i="1"/>
  <c r="G22" i="1"/>
  <c r="H22" i="1"/>
  <c r="E22" i="1"/>
  <c r="I15" i="1"/>
  <c r="I14" i="1"/>
  <c r="I13" i="1"/>
  <c r="I12" i="1"/>
  <c r="I11" i="1"/>
  <c r="I10" i="1"/>
  <c r="I9" i="1"/>
  <c r="I8" i="1"/>
  <c r="I7" i="1"/>
  <c r="I6" i="1"/>
  <c r="B13" i="4"/>
  <c r="B17" i="3"/>
  <c r="E30" i="3"/>
  <c r="E29" i="3"/>
  <c r="E28" i="3"/>
  <c r="E27" i="3"/>
  <c r="E26" i="3"/>
  <c r="E25" i="3"/>
  <c r="E22" i="3"/>
  <c r="E21" i="3"/>
  <c r="E19" i="3"/>
  <c r="E18" i="3"/>
  <c r="E17" i="3"/>
  <c r="E16" i="3"/>
  <c r="E24" i="3"/>
  <c r="I19" i="2" l="1"/>
  <c r="E14" i="3" s="1"/>
  <c r="E20" i="3"/>
  <c r="B2" i="3"/>
  <c r="E15" i="3" s="1"/>
  <c r="B22" i="4"/>
  <c r="I22" i="1"/>
  <c r="I19" i="1"/>
  <c r="E13" i="3"/>
  <c r="B49" i="3" l="1"/>
  <c r="E32" i="3"/>
  <c r="B23" i="4" s="1"/>
  <c r="B24" i="4" s="1"/>
</calcChain>
</file>

<file path=xl/sharedStrings.xml><?xml version="1.0" encoding="utf-8"?>
<sst xmlns="http://schemas.openxmlformats.org/spreadsheetml/2006/main" count="236" uniqueCount="150">
  <si>
    <t>počet účastníkov</t>
  </si>
  <si>
    <t>termín</t>
  </si>
  <si>
    <t>cestovné</t>
  </si>
  <si>
    <t>spolu</t>
  </si>
  <si>
    <t>počet zasadnutí</t>
  </si>
  <si>
    <t>VV SsFZ</t>
  </si>
  <si>
    <t>ŠTK SsFZ</t>
  </si>
  <si>
    <t>KM SsFZ</t>
  </si>
  <si>
    <t>DK SsFZ</t>
  </si>
  <si>
    <t>OK SsFZ</t>
  </si>
  <si>
    <t>RK SsFZ</t>
  </si>
  <si>
    <t>kanc. potreby</t>
  </si>
  <si>
    <t>Rekapitulácia výdavkovej časti</t>
  </si>
  <si>
    <t>Položka</t>
  </si>
  <si>
    <t>Rekapitulácia:</t>
  </si>
  <si>
    <t>Príjmová časť</t>
  </si>
  <si>
    <t>zodpovedný</t>
  </si>
  <si>
    <t>štvrťrok</t>
  </si>
  <si>
    <t>rozpočet</t>
  </si>
  <si>
    <t>TMK SsFZ</t>
  </si>
  <si>
    <t>Porada sekret. ObFZ</t>
  </si>
  <si>
    <t>poštovné a diaľ. známky</t>
  </si>
  <si>
    <t>poistné (autá, DHIM, osoby)</t>
  </si>
  <si>
    <t>I. Nepredv. príjmy (odvol. a námiet. vklady)</t>
  </si>
  <si>
    <t>II. Prestupy a hosťovania a registrácie</t>
  </si>
  <si>
    <t>III. Poplatky a pokuty</t>
  </si>
  <si>
    <t>KR</t>
  </si>
  <si>
    <t>TMK</t>
  </si>
  <si>
    <t>I.</t>
  </si>
  <si>
    <t>II.</t>
  </si>
  <si>
    <t>III.</t>
  </si>
  <si>
    <t>IV.</t>
  </si>
  <si>
    <t>ostatné služby</t>
  </si>
  <si>
    <t>stravné</t>
  </si>
  <si>
    <t>V. Paušálne náhrady R a DZ</t>
  </si>
  <si>
    <t>spotreba PHM</t>
  </si>
  <si>
    <t>Spolu</t>
  </si>
  <si>
    <t>Spolu príjmy</t>
  </si>
  <si>
    <t>Predpokladané príjmy</t>
  </si>
  <si>
    <t>+ zisk, - strata</t>
  </si>
  <si>
    <t>Predpokladané náklady v €</t>
  </si>
  <si>
    <t>mzdy (prac.zmluvy)</t>
  </si>
  <si>
    <t>Spolu - výdavky</t>
  </si>
  <si>
    <t>nájomné a iné</t>
  </si>
  <si>
    <t>KR SsFZ + TÚ + UD</t>
  </si>
  <si>
    <t>telefóny, mobily, internet</t>
  </si>
  <si>
    <t>Schôdzková činnosť</t>
  </si>
  <si>
    <t>I - IV.</t>
  </si>
  <si>
    <t>I. - IV.</t>
  </si>
  <si>
    <t>I. IV.</t>
  </si>
  <si>
    <t xml:space="preserve">III.  </t>
  </si>
  <si>
    <t>IV. Rozpis súťaží,  metod. mater.</t>
  </si>
  <si>
    <t>III. Nemajstrovské súťaže (výbery)</t>
  </si>
  <si>
    <t>drobné nákupy-drob.predmety,medaile</t>
  </si>
  <si>
    <t>šport.poháre, suveníry, jubilanti</t>
  </si>
  <si>
    <t>nákup DHM</t>
  </si>
  <si>
    <t>poplatky  banke a iné</t>
  </si>
  <si>
    <t>dohody  R a DZ</t>
  </si>
  <si>
    <t>Predpokladané výdavky</t>
  </si>
  <si>
    <t>Konferencia SsFZ</t>
  </si>
  <si>
    <t>I. Doškoľovanie - strana 1</t>
  </si>
  <si>
    <t>II. Schôdzková činnosť - strana 2</t>
  </si>
  <si>
    <t xml:space="preserve">III. Nemajstrovské súťaže </t>
  </si>
  <si>
    <t>Stredoslovenský futbalový zväz Banská Bystrica</t>
  </si>
  <si>
    <t>Školenie - doškolenie</t>
  </si>
  <si>
    <t>Názov položky</t>
  </si>
  <si>
    <t>strava
ubytovanie</t>
  </si>
  <si>
    <t xml:space="preserve">nájomné </t>
  </si>
  <si>
    <t>Licenčný seminár DZ</t>
  </si>
  <si>
    <t>ÚD KR</t>
  </si>
  <si>
    <t xml:space="preserve">dotácia na činnosť ObFZ </t>
  </si>
  <si>
    <t>dotácie na činnosť SsFZ a mládež</t>
  </si>
  <si>
    <t>VI. Príspevky  ObFZ</t>
  </si>
  <si>
    <t>VIII. Spotreb. nákupy - spolu</t>
  </si>
  <si>
    <t>VI. Príspevky ObFZ</t>
  </si>
  <si>
    <t>VIII. Spotrebované nákupy</t>
  </si>
  <si>
    <t>IX. Opravy a údržba</t>
  </si>
  <si>
    <t>XII. Mzdové náklady</t>
  </si>
  <si>
    <t>XIV. Zákon. soc. náklady</t>
  </si>
  <si>
    <t>XV. Mandátne zmluvy</t>
  </si>
  <si>
    <t>Spoločné zasadnutie čl. komisií + VV SsFZ</t>
  </si>
  <si>
    <t>IV. Štartovné poplatky</t>
  </si>
  <si>
    <t>XI. Služby - spolu</t>
  </si>
  <si>
    <t>IV. Rozpis súťaží, metod. mater.</t>
  </si>
  <si>
    <t xml:space="preserve">VII. Príspevky na mládež </t>
  </si>
  <si>
    <t>X. Cestovné</t>
  </si>
  <si>
    <t>XI. Služby</t>
  </si>
  <si>
    <t>XII. Mzdové náklady - spolu</t>
  </si>
  <si>
    <t>XIII. Zákonné soc. a zdrav. poistenie</t>
  </si>
  <si>
    <t>XIII. Zákonné soc.,zdrav.poistenie</t>
  </si>
  <si>
    <t>XVIII. Odpisy</t>
  </si>
  <si>
    <t xml:space="preserve">auditorské služby </t>
  </si>
  <si>
    <t>KŽF SsFZ</t>
  </si>
  <si>
    <t>I. - IV</t>
  </si>
  <si>
    <t>I.-IV.</t>
  </si>
  <si>
    <t>doškolenie tréneri</t>
  </si>
  <si>
    <t>ceny a iné</t>
  </si>
  <si>
    <t>VK SsFZ</t>
  </si>
  <si>
    <t xml:space="preserve">       </t>
  </si>
  <si>
    <t>Aktív ŠTK a KM a KŽF</t>
  </si>
  <si>
    <t>Zimný seminár DZ  IV., V. a VI. ligy</t>
  </si>
  <si>
    <t>Zimný seminár R V. a VI. ligy</t>
  </si>
  <si>
    <t>FP všetkých R- apríl</t>
  </si>
  <si>
    <t>Licenčný seminár R - licencia A</t>
  </si>
  <si>
    <t>FP IV. ligy a PT - máj</t>
  </si>
  <si>
    <t xml:space="preserve">Letný seminár R a DZ + FP R </t>
  </si>
  <si>
    <t>FP IV. ligy + PT - september</t>
  </si>
  <si>
    <t>VI. Vklady účastníkov školení a seminárov</t>
  </si>
  <si>
    <t>VII. Vklady FK - R a DZ + kompenzácia R mládež</t>
  </si>
  <si>
    <t>iné</t>
  </si>
  <si>
    <t>Doškoľovacie semináre trénerov (6x)</t>
  </si>
  <si>
    <t>Odborná zahraničná stáž</t>
  </si>
  <si>
    <t>Kontrolné zrazy, výberové zápasy</t>
  </si>
  <si>
    <t>Letné tábory</t>
  </si>
  <si>
    <t>Halové turnaje</t>
  </si>
  <si>
    <t>Rozpočet 2024</t>
  </si>
  <si>
    <t>návrh rozpočtu na rok 2024</t>
  </si>
  <si>
    <t>rozpočet 2024</t>
  </si>
  <si>
    <t>Mladé talenty (chlapci, dievčatá)</t>
  </si>
  <si>
    <t>Workshop vybraných DZ 4. a 5.liga, talent mentor</t>
  </si>
  <si>
    <t>Zimný seminár R a DZ IV. ligy a V.ligy</t>
  </si>
  <si>
    <t>Turnaje KŽF</t>
  </si>
  <si>
    <t>Kontrolné zrazy WU13, WU14</t>
  </si>
  <si>
    <t>Podpora letných táborov dievčat</t>
  </si>
  <si>
    <t>Porady s FK dospelí, mládež, tréneri IV. ligy</t>
  </si>
  <si>
    <t>Regions Cup dospelí</t>
  </si>
  <si>
    <t>Regions Cup U19</t>
  </si>
  <si>
    <t>dotácia  na starostlivosť o talentovanú mládež (PPTF, podpora dievčatá)</t>
  </si>
  <si>
    <t>Regionálne turnaje (U15, U14)</t>
  </si>
  <si>
    <t>Školenie a doškolenie R a DZ</t>
  </si>
  <si>
    <t>Regionálne turnaje dospelí a  U19</t>
  </si>
  <si>
    <t>VII.Príspevky na mládež (vybrané turnaje, prípravky, dorast)</t>
  </si>
  <si>
    <t>XIX. Členské Poplatky</t>
  </si>
  <si>
    <t>XIX. Členské poplatky</t>
  </si>
  <si>
    <t>XVII. Nepredvídané výdavky (výjazd EURO)</t>
  </si>
  <si>
    <t>IX. Opravy a údržba (servis PC, autá)</t>
  </si>
  <si>
    <t>X. Cestovné (iné) - mimo komisií</t>
  </si>
  <si>
    <t>DDNM (do 2400 €) - aktualizácie software</t>
  </si>
  <si>
    <t>-</t>
  </si>
  <si>
    <t>DK, ŠTK</t>
  </si>
  <si>
    <t>čistiace prostriedky</t>
  </si>
  <si>
    <t>upomienkové predmety - komisi, VV SsFZ (kalendáre,bloky)</t>
  </si>
  <si>
    <t>e- knihy a časopisy</t>
  </si>
  <si>
    <t>XVI. Daň z príjmu, ostatné poplatky</t>
  </si>
  <si>
    <t xml:space="preserve"> dohody, odmeny (výbery, semináre, ostatné)</t>
  </si>
  <si>
    <t>V. Dotácie od SFZ a príspevky</t>
  </si>
  <si>
    <t>odmeny komisie</t>
  </si>
  <si>
    <t>Vyhlásenie 11-tky SsFZ + najlepší tréner + U19</t>
  </si>
  <si>
    <t>médiá a služby</t>
  </si>
  <si>
    <t>Ostatné (DK, ŠTK,..) - výjazdové zasadnutia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</si>
</sst>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_ ;\-#,##0.00\ "/>
    <numFmt numFmtId="166" formatCode="#,##0.00\ _€"/>
    <numFmt numFmtId="167" formatCode="_ * #,##0.00_)\ _€_ ;_ * \(#,##0.00\)\ _€_ ;_ * &quot;-&quot;??_)\ _€_ ;_ @_ "/>
  </numFmts>
  <fonts count="29">
    <font>
      <sz val="10"/>
      <name val="Univers CE"/>
      <charset val="238"/>
    </font>
    <font>
      <sz val="10"/>
      <name val="Univers CE"/>
      <charset val="238"/>
    </font>
    <font>
      <i/>
      <sz val="16"/>
      <name val="Univers CE"/>
      <family val="2"/>
      <charset val="238"/>
    </font>
    <font>
      <sz val="11"/>
      <name val="Univers CE"/>
      <family val="2"/>
      <charset val="238"/>
    </font>
    <font>
      <i/>
      <sz val="10"/>
      <name val="Univers CE"/>
      <family val="2"/>
      <charset val="238"/>
    </font>
    <font>
      <i/>
      <sz val="14"/>
      <name val="Univers CE"/>
      <family val="2"/>
      <charset val="238"/>
    </font>
    <font>
      <i/>
      <sz val="20"/>
      <name val="Univers CE"/>
      <family val="2"/>
      <charset val="238"/>
    </font>
    <font>
      <sz val="26"/>
      <name val="Univers CE"/>
      <family val="2"/>
      <charset val="238"/>
    </font>
    <font>
      <i/>
      <sz val="26"/>
      <name val="Univers CE"/>
      <family val="2"/>
      <charset val="238"/>
    </font>
    <font>
      <sz val="12"/>
      <name val="Univers CE"/>
      <family val="2"/>
      <charset val="238"/>
    </font>
    <font>
      <i/>
      <sz val="18"/>
      <name val="Univers CE"/>
      <family val="2"/>
      <charset val="238"/>
    </font>
    <font>
      <i/>
      <sz val="12"/>
      <name val="Univers CE"/>
      <family val="2"/>
      <charset val="238"/>
    </font>
    <font>
      <sz val="10"/>
      <name val="Univers CE"/>
      <family val="2"/>
      <charset val="238"/>
    </font>
    <font>
      <b/>
      <sz val="12"/>
      <name val="Univers CE"/>
      <family val="2"/>
      <charset val="238"/>
    </font>
    <font>
      <sz val="14"/>
      <name val="Univers CE"/>
      <family val="2"/>
      <charset val="238"/>
    </font>
    <font>
      <b/>
      <sz val="14"/>
      <name val="Univers CE"/>
      <family val="2"/>
      <charset val="238"/>
    </font>
    <font>
      <sz val="11"/>
      <name val="Univers CE"/>
      <charset val="238"/>
    </font>
    <font>
      <i/>
      <sz val="8"/>
      <name val="Univers CE"/>
      <charset val="238"/>
    </font>
    <font>
      <sz val="8"/>
      <name val="Univers CE"/>
      <charset val="238"/>
    </font>
    <font>
      <b/>
      <i/>
      <sz val="13"/>
      <name val="Univers CE"/>
      <charset val="238"/>
    </font>
    <font>
      <sz val="12"/>
      <name val="Univers CE"/>
      <charset val="238"/>
    </font>
    <font>
      <i/>
      <sz val="13"/>
      <name val="Univers CE"/>
      <charset val="238"/>
    </font>
    <font>
      <sz val="13"/>
      <name val="Univers CE"/>
      <charset val="238"/>
    </font>
    <font>
      <i/>
      <sz val="12"/>
      <name val="Univers CE"/>
      <charset val="238"/>
    </font>
    <font>
      <b/>
      <sz val="12"/>
      <name val="Univers CE"/>
      <charset val="238"/>
    </font>
    <font>
      <i/>
      <sz val="24"/>
      <name val="Univers CE"/>
      <family val="2"/>
      <charset val="238"/>
    </font>
    <font>
      <b/>
      <sz val="11"/>
      <name val="Univers CE"/>
      <charset val="238"/>
    </font>
    <font>
      <b/>
      <i/>
      <vertAlign val="superscript"/>
      <sz val="16"/>
      <name val="Univers CE"/>
      <charset val="238"/>
    </font>
    <font>
      <b/>
      <sz val="14"/>
      <name val="Univers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4" fontId="0" fillId="0" borderId="0" xfId="0" applyNumberFormat="1"/>
    <xf numFmtId="0" fontId="3" fillId="0" borderId="15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0" fillId="2" borderId="17" xfId="0" applyFill="1" applyBorder="1"/>
    <xf numFmtId="0" fontId="6" fillId="2" borderId="18" xfId="0" applyFont="1" applyFill="1" applyBorder="1" applyAlignment="1">
      <alignment horizontal="center" vertical="center"/>
    </xf>
    <xf numFmtId="0" fontId="0" fillId="2" borderId="19" xfId="0" applyFill="1" applyBorder="1"/>
    <xf numFmtId="0" fontId="12" fillId="2" borderId="12" xfId="0" applyFont="1" applyFill="1" applyBorder="1" applyAlignment="1">
      <alignment horizontal="left" vertical="center" wrapText="1"/>
    </xf>
    <xf numFmtId="0" fontId="18" fillId="0" borderId="0" xfId="0" applyFont="1"/>
    <xf numFmtId="0" fontId="15" fillId="0" borderId="20" xfId="0" applyFont="1" applyBorder="1"/>
    <xf numFmtId="49" fontId="20" fillId="0" borderId="21" xfId="0" applyNumberFormat="1" applyFont="1" applyBorder="1" applyAlignment="1">
      <alignment horizontal="center" vertical="center"/>
    </xf>
    <xf numFmtId="2" fontId="13" fillId="2" borderId="17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9" fillId="2" borderId="11" xfId="0" applyFont="1" applyFill="1" applyBorder="1"/>
    <xf numFmtId="0" fontId="5" fillId="2" borderId="2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right"/>
    </xf>
    <xf numFmtId="0" fontId="2" fillId="2" borderId="26" xfId="0" applyFont="1" applyFill="1" applyBorder="1" applyAlignment="1">
      <alignment horizontal="center" vertical="center"/>
    </xf>
    <xf numFmtId="0" fontId="15" fillId="2" borderId="16" xfId="0" applyFont="1" applyFill="1" applyBorder="1"/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27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27" fillId="2" borderId="3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left" vertical="center" wrapText="1"/>
    </xf>
    <xf numFmtId="0" fontId="26" fillId="3" borderId="32" xfId="0" applyFont="1" applyFill="1" applyBorder="1"/>
    <xf numFmtId="0" fontId="0" fillId="0" borderId="0" xfId="0" applyAlignment="1">
      <alignment horizontal="center"/>
    </xf>
    <xf numFmtId="0" fontId="23" fillId="0" borderId="0" xfId="0" applyFont="1" applyAlignment="1">
      <alignment horizontal="center" vertical="center"/>
    </xf>
    <xf numFmtId="0" fontId="15" fillId="0" borderId="0" xfId="0" applyFont="1"/>
    <xf numFmtId="0" fontId="12" fillId="0" borderId="3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4" fillId="3" borderId="37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4" fillId="3" borderId="31" xfId="0" applyFont="1" applyFill="1" applyBorder="1" applyAlignment="1">
      <alignment vertical="center"/>
    </xf>
    <xf numFmtId="0" fontId="10" fillId="4" borderId="31" xfId="0" applyFont="1" applyFill="1" applyBorder="1" applyAlignment="1">
      <alignment horizontal="center" vertical="center"/>
    </xf>
    <xf numFmtId="2" fontId="0" fillId="0" borderId="0" xfId="0" applyNumberFormat="1"/>
    <xf numFmtId="164" fontId="24" fillId="5" borderId="33" xfId="0" applyNumberFormat="1" applyFont="1" applyFill="1" applyBorder="1" applyAlignment="1">
      <alignment horizontal="center"/>
    </xf>
    <xf numFmtId="164" fontId="16" fillId="0" borderId="33" xfId="0" applyNumberFormat="1" applyFont="1" applyBorder="1" applyAlignment="1">
      <alignment horizontal="center"/>
    </xf>
    <xf numFmtId="164" fontId="24" fillId="3" borderId="9" xfId="0" applyNumberFormat="1" applyFont="1" applyFill="1" applyBorder="1" applyAlignment="1">
      <alignment horizontal="center" vertical="center"/>
    </xf>
    <xf numFmtId="164" fontId="24" fillId="6" borderId="39" xfId="0" applyNumberFormat="1" applyFont="1" applyFill="1" applyBorder="1" applyAlignment="1">
      <alignment horizontal="center" vertical="center"/>
    </xf>
    <xf numFmtId="164" fontId="24" fillId="7" borderId="33" xfId="0" applyNumberFormat="1" applyFont="1" applyFill="1" applyBorder="1" applyAlignment="1">
      <alignment horizontal="center" vertical="center"/>
    </xf>
    <xf numFmtId="164" fontId="20" fillId="0" borderId="33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/>
    </xf>
    <xf numFmtId="164" fontId="9" fillId="0" borderId="40" xfId="0" applyNumberFormat="1" applyFont="1" applyBorder="1" applyAlignment="1">
      <alignment horizontal="center"/>
    </xf>
    <xf numFmtId="164" fontId="13" fillId="6" borderId="3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" fontId="9" fillId="0" borderId="42" xfId="0" applyNumberFormat="1" applyFont="1" applyBorder="1" applyAlignment="1">
      <alignment horizontal="center" vertical="center"/>
    </xf>
    <xf numFmtId="164" fontId="13" fillId="0" borderId="43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 vertical="center"/>
    </xf>
    <xf numFmtId="164" fontId="13" fillId="0" borderId="33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9" fontId="9" fillId="0" borderId="0" xfId="0" applyNumberFormat="1" applyFont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0" xfId="0" applyFont="1" applyFill="1" applyBorder="1"/>
    <xf numFmtId="0" fontId="11" fillId="2" borderId="10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vertical="top"/>
    </xf>
    <xf numFmtId="164" fontId="20" fillId="0" borderId="33" xfId="0" applyNumberFormat="1" applyFont="1" applyBorder="1" applyAlignment="1">
      <alignment horizontal="center"/>
    </xf>
    <xf numFmtId="0" fontId="9" fillId="5" borderId="44" xfId="0" applyFont="1" applyFill="1" applyBorder="1"/>
    <xf numFmtId="164" fontId="24" fillId="5" borderId="39" xfId="0" applyNumberFormat="1" applyFont="1" applyFill="1" applyBorder="1" applyAlignment="1">
      <alignment horizontal="center"/>
    </xf>
    <xf numFmtId="0" fontId="9" fillId="5" borderId="11" xfId="0" applyFont="1" applyFill="1" applyBorder="1"/>
    <xf numFmtId="0" fontId="3" fillId="8" borderId="12" xfId="0" applyFont="1" applyFill="1" applyBorder="1" applyAlignment="1">
      <alignment horizontal="left" vertical="center" wrapText="1"/>
    </xf>
    <xf numFmtId="164" fontId="24" fillId="0" borderId="39" xfId="0" applyNumberFormat="1" applyFont="1" applyBorder="1" applyAlignment="1">
      <alignment horizontal="center" vertical="center"/>
    </xf>
    <xf numFmtId="0" fontId="12" fillId="2" borderId="39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center" vertical="center"/>
    </xf>
    <xf numFmtId="164" fontId="0" fillId="0" borderId="0" xfId="0" applyNumberFormat="1"/>
    <xf numFmtId="0" fontId="3" fillId="2" borderId="12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left" vertical="top" wrapText="1"/>
    </xf>
    <xf numFmtId="0" fontId="14" fillId="2" borderId="37" xfId="0" applyFont="1" applyFill="1" applyBorder="1" applyAlignment="1">
      <alignment horizontal="left" vertical="center"/>
    </xf>
    <xf numFmtId="0" fontId="23" fillId="2" borderId="27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164" fontId="26" fillId="8" borderId="32" xfId="0" applyNumberFormat="1" applyFont="1" applyFill="1" applyBorder="1" applyAlignment="1">
      <alignment horizontal="left" vertical="center"/>
    </xf>
    <xf numFmtId="0" fontId="9" fillId="6" borderId="44" xfId="0" applyFont="1" applyFill="1" applyBorder="1" applyAlignment="1">
      <alignment horizontal="left" vertical="center"/>
    </xf>
    <xf numFmtId="0" fontId="9" fillId="7" borderId="11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164" fontId="24" fillId="9" borderId="33" xfId="0" applyNumberFormat="1" applyFont="1" applyFill="1" applyBorder="1" applyAlignment="1">
      <alignment horizontal="center" vertical="center"/>
    </xf>
    <xf numFmtId="164" fontId="24" fillId="9" borderId="40" xfId="0" applyNumberFormat="1" applyFont="1" applyFill="1" applyBorder="1" applyAlignment="1">
      <alignment horizontal="center" vertical="center"/>
    </xf>
    <xf numFmtId="164" fontId="26" fillId="9" borderId="9" xfId="0" applyNumberFormat="1" applyFont="1" applyFill="1" applyBorder="1" applyAlignment="1">
      <alignment horizontal="left" vertical="center"/>
    </xf>
    <xf numFmtId="165" fontId="28" fillId="0" borderId="32" xfId="0" applyNumberFormat="1" applyFont="1" applyBorder="1" applyAlignment="1">
      <alignment horizontal="center" vertical="center"/>
    </xf>
    <xf numFmtId="166" fontId="28" fillId="0" borderId="46" xfId="0" applyNumberFormat="1" applyFont="1" applyBorder="1" applyAlignment="1">
      <alignment vertical="center"/>
    </xf>
    <xf numFmtId="0" fontId="24" fillId="3" borderId="31" xfId="0" applyFont="1" applyFill="1" applyBorder="1"/>
    <xf numFmtId="166" fontId="28" fillId="0" borderId="47" xfId="0" applyNumberFormat="1" applyFont="1" applyBorder="1" applyAlignment="1">
      <alignment vertical="center"/>
    </xf>
    <xf numFmtId="0" fontId="20" fillId="0" borderId="0" xfId="0" applyFont="1"/>
    <xf numFmtId="0" fontId="11" fillId="0" borderId="10" xfId="0" applyFont="1" applyBorder="1"/>
    <xf numFmtId="164" fontId="20" fillId="0" borderId="43" xfId="0" applyNumberFormat="1" applyFont="1" applyBorder="1"/>
    <xf numFmtId="0" fontId="11" fillId="2" borderId="10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right" wrapText="1"/>
    </xf>
    <xf numFmtId="0" fontId="23" fillId="2" borderId="53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left" vertical="center" wrapText="1"/>
    </xf>
    <xf numFmtId="164" fontId="24" fillId="4" borderId="9" xfId="0" applyNumberFormat="1" applyFont="1" applyFill="1" applyBorder="1" applyAlignment="1">
      <alignment horizontal="center" vertical="center"/>
    </xf>
    <xf numFmtId="167" fontId="24" fillId="5" borderId="33" xfId="0" applyNumberFormat="1" applyFont="1" applyFill="1" applyBorder="1" applyAlignment="1">
      <alignment horizontal="center"/>
    </xf>
    <xf numFmtId="167" fontId="24" fillId="5" borderId="39" xfId="0" applyNumberFormat="1" applyFont="1" applyFill="1" applyBorder="1"/>
    <xf numFmtId="167" fontId="24" fillId="5" borderId="33" xfId="0" applyNumberFormat="1" applyFont="1" applyFill="1" applyBorder="1" applyAlignment="1">
      <alignment horizontal="center" vertical="center"/>
    </xf>
    <xf numFmtId="167" fontId="24" fillId="5" borderId="54" xfId="0" applyNumberFormat="1" applyFont="1" applyFill="1" applyBorder="1" applyAlignment="1">
      <alignment horizontal="center" vertical="center"/>
    </xf>
    <xf numFmtId="2" fontId="13" fillId="6" borderId="17" xfId="0" applyNumberFormat="1" applyFont="1" applyFill="1" applyBorder="1" applyAlignment="1">
      <alignment horizontal="center" vertical="center"/>
    </xf>
    <xf numFmtId="0" fontId="24" fillId="3" borderId="9" xfId="0" applyFont="1" applyFill="1" applyBorder="1"/>
    <xf numFmtId="0" fontId="0" fillId="0" borderId="0" xfId="0"/>
    <xf numFmtId="0" fontId="24" fillId="3" borderId="38" xfId="0" applyFont="1" applyFill="1" applyBorder="1" applyAlignment="1">
      <alignment horizontal="center" vertical="center" wrapText="1"/>
    </xf>
    <xf numFmtId="0" fontId="24" fillId="3" borderId="3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showGridLines="0" zoomScale="110" zoomScaleNormal="110" workbookViewId="0">
      <selection activeCell="A24" sqref="A24:I24"/>
    </sheetView>
  </sheetViews>
  <sheetFormatPr baseColWidth="10" defaultColWidth="8.83203125" defaultRowHeight="13"/>
  <cols>
    <col min="1" max="1" width="37.6640625" customWidth="1"/>
    <col min="2" max="2" width="12.1640625" customWidth="1"/>
    <col min="3" max="4" width="10.33203125" customWidth="1"/>
    <col min="5" max="5" width="13.33203125" customWidth="1"/>
    <col min="6" max="6" width="14.1640625" customWidth="1"/>
    <col min="7" max="8" width="13.33203125" customWidth="1"/>
    <col min="9" max="9" width="17.83203125" customWidth="1"/>
    <col min="10" max="10" width="10.1640625" bestFit="1" customWidth="1"/>
    <col min="11" max="11" width="11.83203125" bestFit="1" customWidth="1"/>
  </cols>
  <sheetData>
    <row r="1" spans="1:17" ht="40" customHeight="1">
      <c r="A1" s="149" t="s">
        <v>63</v>
      </c>
      <c r="B1" s="149"/>
      <c r="C1" s="149"/>
      <c r="D1" s="149"/>
      <c r="E1" s="149"/>
      <c r="F1" s="149"/>
      <c r="G1" s="149"/>
      <c r="H1" s="149"/>
    </row>
    <row r="2" spans="1:17" ht="40" customHeight="1" thickBot="1">
      <c r="A2" s="150" t="s">
        <v>116</v>
      </c>
      <c r="B2" s="150"/>
      <c r="C2" s="150"/>
      <c r="D2" s="150"/>
      <c r="E2" s="150"/>
      <c r="F2" s="150"/>
      <c r="G2" s="150"/>
      <c r="H2" s="150"/>
      <c r="I2" s="100"/>
    </row>
    <row r="3" spans="1:17" ht="3.75" hidden="1" customHeight="1" thickBot="1">
      <c r="A3" s="4"/>
      <c r="B3" s="5"/>
      <c r="C3" s="5"/>
      <c r="D3" s="5"/>
      <c r="E3" s="5"/>
      <c r="F3" s="5"/>
      <c r="G3" s="5"/>
      <c r="H3" s="5"/>
    </row>
    <row r="4" spans="1:17" ht="20" customHeight="1">
      <c r="A4" s="151" t="s">
        <v>64</v>
      </c>
      <c r="B4" s="153" t="s">
        <v>0</v>
      </c>
      <c r="C4" s="155" t="s">
        <v>16</v>
      </c>
      <c r="D4" s="19" t="s">
        <v>1</v>
      </c>
      <c r="E4" s="157" t="s">
        <v>40</v>
      </c>
      <c r="F4" s="158"/>
      <c r="G4" s="158"/>
      <c r="H4" s="158"/>
      <c r="I4" s="147" t="s">
        <v>117</v>
      </c>
    </row>
    <row r="5" spans="1:17" ht="60.75" customHeight="1" thickBot="1">
      <c r="A5" s="152"/>
      <c r="B5" s="154"/>
      <c r="C5" s="156"/>
      <c r="D5" s="6" t="s">
        <v>17</v>
      </c>
      <c r="E5" s="1" t="s">
        <v>2</v>
      </c>
      <c r="F5" s="57" t="s">
        <v>66</v>
      </c>
      <c r="G5" s="58" t="s">
        <v>67</v>
      </c>
      <c r="H5" s="20" t="s">
        <v>109</v>
      </c>
      <c r="I5" s="148"/>
    </row>
    <row r="6" spans="1:17" ht="25" customHeight="1">
      <c r="A6" s="107" t="s">
        <v>120</v>
      </c>
      <c r="B6" s="86">
        <v>65</v>
      </c>
      <c r="C6" s="87" t="s">
        <v>26</v>
      </c>
      <c r="D6" s="88" t="s">
        <v>28</v>
      </c>
      <c r="E6" s="25">
        <v>150</v>
      </c>
      <c r="F6" s="89">
        <v>6175</v>
      </c>
      <c r="G6" s="25">
        <v>200</v>
      </c>
      <c r="H6" s="50">
        <v>150</v>
      </c>
      <c r="I6" s="90">
        <f>E6+F6+G6+H6</f>
        <v>6675</v>
      </c>
    </row>
    <row r="7" spans="1:17" ht="25" customHeight="1">
      <c r="A7" s="108" t="s">
        <v>100</v>
      </c>
      <c r="B7" s="7">
        <v>55</v>
      </c>
      <c r="C7" s="63" t="s">
        <v>26</v>
      </c>
      <c r="D7" s="64" t="s">
        <v>28</v>
      </c>
      <c r="E7" s="23">
        <v>150</v>
      </c>
      <c r="F7" s="91">
        <v>2475</v>
      </c>
      <c r="G7" s="23">
        <v>200</v>
      </c>
      <c r="H7" s="51">
        <v>150</v>
      </c>
      <c r="I7" s="92">
        <f>E7+F7+G7+H7</f>
        <v>2975</v>
      </c>
      <c r="Q7" s="60"/>
    </row>
    <row r="8" spans="1:17" ht="25" customHeight="1">
      <c r="A8" s="108" t="s">
        <v>101</v>
      </c>
      <c r="B8" s="7">
        <v>90</v>
      </c>
      <c r="C8" s="63" t="s">
        <v>26</v>
      </c>
      <c r="D8" s="64" t="s">
        <v>28</v>
      </c>
      <c r="E8" s="23">
        <v>150</v>
      </c>
      <c r="F8" s="91">
        <v>2250</v>
      </c>
      <c r="G8" s="23">
        <v>200</v>
      </c>
      <c r="H8" s="51">
        <v>150</v>
      </c>
      <c r="I8" s="92">
        <f>E8+F8+G8+H8</f>
        <v>2750</v>
      </c>
    </row>
    <row r="9" spans="1:17" ht="25" customHeight="1">
      <c r="A9" s="108" t="s">
        <v>102</v>
      </c>
      <c r="B9" s="7">
        <v>150</v>
      </c>
      <c r="C9" s="63" t="s">
        <v>26</v>
      </c>
      <c r="D9" s="64" t="s">
        <v>29</v>
      </c>
      <c r="E9" s="23">
        <v>150</v>
      </c>
      <c r="F9" s="91">
        <v>0</v>
      </c>
      <c r="G9" s="23">
        <v>250</v>
      </c>
      <c r="H9" s="51">
        <v>0</v>
      </c>
      <c r="I9" s="92">
        <f>E9+F9+G9+H9</f>
        <v>400</v>
      </c>
    </row>
    <row r="10" spans="1:17" ht="25" customHeight="1">
      <c r="A10" s="108" t="s">
        <v>103</v>
      </c>
      <c r="B10" s="7">
        <v>35</v>
      </c>
      <c r="C10" s="63" t="s">
        <v>26</v>
      </c>
      <c r="D10" s="64" t="s">
        <v>29</v>
      </c>
      <c r="E10" s="23">
        <v>150</v>
      </c>
      <c r="F10" s="91">
        <v>500</v>
      </c>
      <c r="G10" s="23">
        <v>0</v>
      </c>
      <c r="H10" s="51">
        <v>250</v>
      </c>
      <c r="I10" s="92">
        <f>H10+G10+F10+E10</f>
        <v>900</v>
      </c>
    </row>
    <row r="11" spans="1:17" ht="25" customHeight="1">
      <c r="A11" s="108" t="s">
        <v>68</v>
      </c>
      <c r="B11" s="7">
        <v>10</v>
      </c>
      <c r="C11" s="63" t="s">
        <v>69</v>
      </c>
      <c r="D11" s="64" t="s">
        <v>29</v>
      </c>
      <c r="E11" s="23">
        <v>150</v>
      </c>
      <c r="F11" s="91">
        <v>150</v>
      </c>
      <c r="G11" s="23">
        <v>0</v>
      </c>
      <c r="H11" s="51">
        <v>200</v>
      </c>
      <c r="I11" s="92">
        <f>H11+G11+F11+E11</f>
        <v>500</v>
      </c>
    </row>
    <row r="12" spans="1:17" ht="26" customHeight="1">
      <c r="A12" s="108" t="s">
        <v>104</v>
      </c>
      <c r="B12" s="7">
        <v>55</v>
      </c>
      <c r="C12" s="63" t="s">
        <v>26</v>
      </c>
      <c r="D12" s="64" t="s">
        <v>29</v>
      </c>
      <c r="E12" s="23">
        <v>150</v>
      </c>
      <c r="F12" s="23">
        <v>0</v>
      </c>
      <c r="G12" s="23">
        <v>250</v>
      </c>
      <c r="H12" s="51">
        <v>0</v>
      </c>
      <c r="I12" s="92">
        <f>H12+G12+F12+E12</f>
        <v>400</v>
      </c>
    </row>
    <row r="13" spans="1:17" ht="26" customHeight="1">
      <c r="A13" s="108" t="s">
        <v>105</v>
      </c>
      <c r="B13" s="7">
        <v>200</v>
      </c>
      <c r="C13" s="63" t="s">
        <v>26</v>
      </c>
      <c r="D13" s="64" t="s">
        <v>30</v>
      </c>
      <c r="E13" s="23">
        <v>150</v>
      </c>
      <c r="F13" s="23">
        <v>2800</v>
      </c>
      <c r="G13" s="23">
        <v>500</v>
      </c>
      <c r="H13" s="51">
        <v>150</v>
      </c>
      <c r="I13" s="92">
        <f>E13+F13+G13+H13</f>
        <v>3600</v>
      </c>
    </row>
    <row r="14" spans="1:17" ht="26" customHeight="1">
      <c r="A14" s="108" t="s">
        <v>106</v>
      </c>
      <c r="B14" s="7">
        <v>55</v>
      </c>
      <c r="C14" s="63" t="s">
        <v>26</v>
      </c>
      <c r="D14" s="64" t="s">
        <v>30</v>
      </c>
      <c r="E14" s="23">
        <v>150</v>
      </c>
      <c r="F14" s="23">
        <v>0</v>
      </c>
      <c r="G14" s="23">
        <v>250</v>
      </c>
      <c r="H14" s="51">
        <v>0</v>
      </c>
      <c r="I14" s="92">
        <f>H14+G14+F14+E14</f>
        <v>400</v>
      </c>
    </row>
    <row r="15" spans="1:17" ht="26" customHeight="1">
      <c r="A15" s="108" t="s">
        <v>119</v>
      </c>
      <c r="B15" s="7">
        <f>25+25</f>
        <v>50</v>
      </c>
      <c r="C15" s="63" t="s">
        <v>26</v>
      </c>
      <c r="D15" s="64" t="s">
        <v>31</v>
      </c>
      <c r="E15" s="23">
        <v>300</v>
      </c>
      <c r="F15" s="23">
        <v>500</v>
      </c>
      <c r="G15" s="23">
        <v>0</v>
      </c>
      <c r="H15" s="51">
        <v>350</v>
      </c>
      <c r="I15" s="92">
        <f>SUM(E15:H15)</f>
        <v>1150</v>
      </c>
    </row>
    <row r="16" spans="1:17" ht="25" customHeight="1">
      <c r="A16" s="108" t="s">
        <v>110</v>
      </c>
      <c r="B16" s="7" t="s">
        <v>138</v>
      </c>
      <c r="C16" s="63" t="s">
        <v>27</v>
      </c>
      <c r="D16" s="64" t="s">
        <v>93</v>
      </c>
      <c r="E16" s="23" t="s">
        <v>138</v>
      </c>
      <c r="F16" s="23" t="s">
        <v>138</v>
      </c>
      <c r="G16" s="23" t="s">
        <v>138</v>
      </c>
      <c r="H16" s="51">
        <v>3600</v>
      </c>
      <c r="I16" s="92">
        <f>SUM(E16:H16)</f>
        <v>3600</v>
      </c>
      <c r="J16" s="85"/>
    </row>
    <row r="17" spans="1:11" ht="25" customHeight="1">
      <c r="A17" s="108" t="s">
        <v>111</v>
      </c>
      <c r="B17" s="7" t="s">
        <v>138</v>
      </c>
      <c r="C17" s="63" t="s">
        <v>27</v>
      </c>
      <c r="D17" s="64" t="s">
        <v>48</v>
      </c>
      <c r="E17" s="23" t="s">
        <v>138</v>
      </c>
      <c r="F17" s="23" t="s">
        <v>138</v>
      </c>
      <c r="G17" s="23" t="s">
        <v>138</v>
      </c>
      <c r="H17" s="51">
        <v>1500</v>
      </c>
      <c r="I17" s="92">
        <f t="shared" ref="I17:I18" si="0">SUM(E17:H17)</f>
        <v>1500</v>
      </c>
      <c r="J17" s="85"/>
    </row>
    <row r="18" spans="1:11" ht="25" customHeight="1" thickBot="1">
      <c r="A18" s="108" t="s">
        <v>149</v>
      </c>
      <c r="B18" s="7" t="s">
        <v>138</v>
      </c>
      <c r="C18" s="63" t="s">
        <v>139</v>
      </c>
      <c r="D18" s="64" t="s">
        <v>94</v>
      </c>
      <c r="E18" s="23" t="s">
        <v>138</v>
      </c>
      <c r="F18" s="23" t="s">
        <v>138</v>
      </c>
      <c r="G18" s="23" t="s">
        <v>138</v>
      </c>
      <c r="H18" s="51">
        <v>800</v>
      </c>
      <c r="I18" s="92">
        <f t="shared" si="0"/>
        <v>800</v>
      </c>
    </row>
    <row r="19" spans="1:11" ht="25" hidden="1" customHeight="1">
      <c r="A19" s="108"/>
      <c r="B19" s="7"/>
      <c r="C19" s="63"/>
      <c r="D19" s="64"/>
      <c r="E19" s="23"/>
      <c r="F19" s="23"/>
      <c r="G19" s="23"/>
      <c r="H19" s="51"/>
      <c r="I19" s="82">
        <f>SUM(I6:I18)</f>
        <v>25650</v>
      </c>
    </row>
    <row r="20" spans="1:11" ht="25" hidden="1" customHeight="1">
      <c r="A20" s="109"/>
      <c r="B20" s="37"/>
      <c r="C20" s="65"/>
      <c r="D20" s="66"/>
      <c r="E20" s="38"/>
      <c r="F20" s="38"/>
      <c r="G20" s="38"/>
      <c r="H20" s="54"/>
      <c r="I20" s="82"/>
    </row>
    <row r="21" spans="1:11" ht="25" hidden="1" customHeight="1" thickBot="1">
      <c r="A21" s="110"/>
      <c r="B21" s="40"/>
      <c r="C21" s="67"/>
      <c r="D21" s="67"/>
      <c r="E21" s="41"/>
      <c r="F21" s="41"/>
      <c r="G21" s="41"/>
      <c r="H21" s="55"/>
      <c r="I21" s="83"/>
    </row>
    <row r="22" spans="1:11" ht="35" customHeight="1" thickBot="1">
      <c r="A22" s="111" t="s">
        <v>3</v>
      </c>
      <c r="B22" s="68"/>
      <c r="C22" s="69"/>
      <c r="D22" s="70"/>
      <c r="E22" s="39">
        <f>SUM(E6:E18)</f>
        <v>1650</v>
      </c>
      <c r="F22" s="39">
        <f t="shared" ref="F22:H22" si="1">SUM(F6:F18)</f>
        <v>14850</v>
      </c>
      <c r="G22" s="39">
        <f t="shared" si="1"/>
        <v>1850</v>
      </c>
      <c r="H22" s="39">
        <f t="shared" si="1"/>
        <v>7300</v>
      </c>
      <c r="I22" s="84">
        <f>SUM(I6:I18)</f>
        <v>25650</v>
      </c>
      <c r="K22" s="112"/>
    </row>
    <row r="23" spans="1:11" ht="25" customHeight="1">
      <c r="A23" s="146" t="s">
        <v>98</v>
      </c>
      <c r="B23" s="146"/>
      <c r="C23" s="146"/>
      <c r="D23" s="146"/>
      <c r="E23" s="146"/>
      <c r="F23" s="146"/>
      <c r="G23" s="146"/>
      <c r="H23" s="146"/>
      <c r="I23" s="146"/>
      <c r="J23" s="26"/>
    </row>
    <row r="24" spans="1:11" ht="15.75" customHeight="1">
      <c r="A24" s="146"/>
      <c r="B24" s="146"/>
      <c r="C24" s="146"/>
      <c r="D24" s="146"/>
      <c r="E24" s="146"/>
      <c r="F24" s="146"/>
      <c r="G24" s="146"/>
      <c r="H24" s="146"/>
      <c r="I24" s="146"/>
    </row>
  </sheetData>
  <mergeCells count="9">
    <mergeCell ref="A24:I24"/>
    <mergeCell ref="I4:I5"/>
    <mergeCell ref="A1:H1"/>
    <mergeCell ref="A2:H2"/>
    <mergeCell ref="A4:A5"/>
    <mergeCell ref="B4:B5"/>
    <mergeCell ref="C4:C5"/>
    <mergeCell ref="E4:H4"/>
    <mergeCell ref="A23:I23"/>
  </mergeCells>
  <phoneticPr fontId="18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1" orientation="landscape" copies="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"/>
  <sheetViews>
    <sheetView showGridLines="0" tabSelected="1" zoomScale="112" zoomScaleNormal="112" workbookViewId="0">
      <selection activeCell="H19" sqref="H19"/>
    </sheetView>
  </sheetViews>
  <sheetFormatPr baseColWidth="10" defaultColWidth="8.83203125" defaultRowHeight="13"/>
  <cols>
    <col min="1" max="1" width="23.33203125" customWidth="1"/>
    <col min="2" max="2" width="10.6640625" customWidth="1"/>
    <col min="3" max="4" width="8.33203125" customWidth="1"/>
    <col min="5" max="6" width="15.33203125" customWidth="1"/>
    <col min="7" max="7" width="18" customWidth="1"/>
    <col min="8" max="8" width="17.33203125" customWidth="1"/>
    <col min="9" max="9" width="16.33203125" customWidth="1"/>
  </cols>
  <sheetData>
    <row r="1" spans="1:10" ht="18" customHeight="1">
      <c r="A1" s="160" t="s">
        <v>46</v>
      </c>
      <c r="B1" s="164" t="s">
        <v>0</v>
      </c>
      <c r="C1" s="162" t="s">
        <v>4</v>
      </c>
      <c r="D1" s="166" t="s">
        <v>1</v>
      </c>
      <c r="E1" s="157" t="s">
        <v>40</v>
      </c>
      <c r="F1" s="159"/>
      <c r="G1" s="159"/>
      <c r="H1" s="158"/>
      <c r="I1" s="72" t="s">
        <v>18</v>
      </c>
    </row>
    <row r="2" spans="1:10" ht="25" customHeight="1" thickBot="1">
      <c r="A2" s="161"/>
      <c r="B2" s="165"/>
      <c r="C2" s="163"/>
      <c r="D2" s="167"/>
      <c r="E2" s="43" t="s">
        <v>2</v>
      </c>
      <c r="F2" s="44" t="s">
        <v>33</v>
      </c>
      <c r="G2" s="44" t="s">
        <v>43</v>
      </c>
      <c r="H2" s="53" t="s">
        <v>96</v>
      </c>
      <c r="I2" s="71">
        <v>2024</v>
      </c>
    </row>
    <row r="3" spans="1:10" ht="23" customHeight="1" thickBot="1">
      <c r="A3" s="15" t="s">
        <v>59</v>
      </c>
      <c r="B3" s="10">
        <v>100</v>
      </c>
      <c r="C3" s="11">
        <v>1</v>
      </c>
      <c r="D3" s="11" t="s">
        <v>29</v>
      </c>
      <c r="E3" s="25">
        <v>900</v>
      </c>
      <c r="F3" s="25">
        <v>2500</v>
      </c>
      <c r="G3" s="25">
        <v>600</v>
      </c>
      <c r="H3" s="50" t="s">
        <v>138</v>
      </c>
      <c r="I3" s="106">
        <f>SUM(E3:H3)</f>
        <v>4000</v>
      </c>
      <c r="J3" s="94"/>
    </row>
    <row r="4" spans="1:10" ht="23" customHeight="1" thickBot="1">
      <c r="A4" s="16" t="s">
        <v>5</v>
      </c>
      <c r="B4" s="12">
        <v>192</v>
      </c>
      <c r="C4" s="8">
        <v>10</v>
      </c>
      <c r="D4" s="8" t="s">
        <v>47</v>
      </c>
      <c r="E4" s="23">
        <v>2000</v>
      </c>
      <c r="F4" s="23">
        <v>1500</v>
      </c>
      <c r="G4" s="23" t="s">
        <v>138</v>
      </c>
      <c r="H4" s="51" t="s">
        <v>138</v>
      </c>
      <c r="I4" s="106">
        <f t="shared" ref="I4:I18" si="0">SUM(E4:H4)</f>
        <v>3500</v>
      </c>
    </row>
    <row r="5" spans="1:10" ht="23" customHeight="1" thickBot="1">
      <c r="A5" s="17" t="s">
        <v>6</v>
      </c>
      <c r="B5" s="13">
        <v>270</v>
      </c>
      <c r="C5" s="8">
        <v>10</v>
      </c>
      <c r="D5" s="8" t="s">
        <v>48</v>
      </c>
      <c r="E5" s="23">
        <v>1000</v>
      </c>
      <c r="F5" s="23">
        <v>500</v>
      </c>
      <c r="G5" s="23" t="s">
        <v>138</v>
      </c>
      <c r="H5" s="51" t="s">
        <v>138</v>
      </c>
      <c r="I5" s="106">
        <f t="shared" si="0"/>
        <v>1500</v>
      </c>
    </row>
    <row r="6" spans="1:10" ht="23" customHeight="1" thickBot="1">
      <c r="A6" s="16" t="s">
        <v>7</v>
      </c>
      <c r="B6" s="12">
        <v>180</v>
      </c>
      <c r="C6" s="8">
        <v>10</v>
      </c>
      <c r="D6" s="8" t="s">
        <v>48</v>
      </c>
      <c r="E6" s="23">
        <v>800</v>
      </c>
      <c r="F6" s="23">
        <v>400</v>
      </c>
      <c r="G6" s="23" t="s">
        <v>138</v>
      </c>
      <c r="H6" s="51" t="s">
        <v>138</v>
      </c>
      <c r="I6" s="106">
        <f t="shared" si="0"/>
        <v>1200</v>
      </c>
    </row>
    <row r="7" spans="1:10" ht="23" customHeight="1" thickBot="1">
      <c r="A7" s="18" t="s">
        <v>92</v>
      </c>
      <c r="B7" s="27">
        <v>40</v>
      </c>
      <c r="C7" s="9">
        <v>2</v>
      </c>
      <c r="D7" s="9" t="s">
        <v>94</v>
      </c>
      <c r="E7" s="24">
        <v>200</v>
      </c>
      <c r="F7" s="24">
        <v>100</v>
      </c>
      <c r="G7" s="24" t="s">
        <v>138</v>
      </c>
      <c r="H7" s="52" t="s">
        <v>138</v>
      </c>
      <c r="I7" s="106">
        <f t="shared" si="0"/>
        <v>300</v>
      </c>
    </row>
    <row r="8" spans="1:10" ht="23" customHeight="1" thickBot="1">
      <c r="A8" s="16" t="s">
        <v>8</v>
      </c>
      <c r="B8" s="12">
        <v>210</v>
      </c>
      <c r="C8" s="8">
        <v>5</v>
      </c>
      <c r="D8" s="8" t="s">
        <v>48</v>
      </c>
      <c r="E8" s="23">
        <v>800</v>
      </c>
      <c r="F8" s="23">
        <v>400</v>
      </c>
      <c r="G8" s="23" t="s">
        <v>138</v>
      </c>
      <c r="H8" s="51" t="s">
        <v>138</v>
      </c>
      <c r="I8" s="106">
        <f t="shared" si="0"/>
        <v>1200</v>
      </c>
    </row>
    <row r="9" spans="1:10" ht="23" customHeight="1" thickBot="1">
      <c r="A9" s="16" t="s">
        <v>44</v>
      </c>
      <c r="B9" s="12">
        <v>10</v>
      </c>
      <c r="C9" s="8">
        <v>15</v>
      </c>
      <c r="D9" s="8" t="s">
        <v>48</v>
      </c>
      <c r="E9" s="23">
        <v>2000</v>
      </c>
      <c r="F9" s="23">
        <v>500</v>
      </c>
      <c r="G9" s="23" t="s">
        <v>138</v>
      </c>
      <c r="H9" s="51" t="s">
        <v>138</v>
      </c>
      <c r="I9" s="106">
        <f t="shared" si="0"/>
        <v>2500</v>
      </c>
    </row>
    <row r="10" spans="1:10" ht="23" customHeight="1" thickBot="1">
      <c r="A10" s="16" t="s">
        <v>19</v>
      </c>
      <c r="B10" s="12">
        <v>108</v>
      </c>
      <c r="C10" s="8">
        <v>6</v>
      </c>
      <c r="D10" s="8" t="s">
        <v>48</v>
      </c>
      <c r="E10" s="23">
        <v>1000</v>
      </c>
      <c r="F10" s="23">
        <v>200</v>
      </c>
      <c r="G10" s="23" t="s">
        <v>138</v>
      </c>
      <c r="H10" s="51" t="s">
        <v>138</v>
      </c>
      <c r="I10" s="106">
        <f t="shared" si="0"/>
        <v>1200</v>
      </c>
    </row>
    <row r="11" spans="1:10" ht="23" customHeight="1" thickBot="1">
      <c r="A11" s="18" t="s">
        <v>9</v>
      </c>
      <c r="B11" s="13">
        <v>40</v>
      </c>
      <c r="C11" s="8">
        <v>2</v>
      </c>
      <c r="D11" s="8" t="s">
        <v>48</v>
      </c>
      <c r="E11" s="23">
        <v>200</v>
      </c>
      <c r="F11" s="23">
        <v>100</v>
      </c>
      <c r="G11" s="23" t="s">
        <v>138</v>
      </c>
      <c r="H11" s="51" t="s">
        <v>138</v>
      </c>
      <c r="I11" s="106">
        <f t="shared" si="0"/>
        <v>300</v>
      </c>
    </row>
    <row r="12" spans="1:10" ht="23" customHeight="1" thickBot="1">
      <c r="A12" s="18" t="s">
        <v>97</v>
      </c>
      <c r="B12" s="13">
        <v>18</v>
      </c>
      <c r="C12" s="8">
        <v>3</v>
      </c>
      <c r="D12" s="8" t="s">
        <v>48</v>
      </c>
      <c r="E12" s="23">
        <v>100</v>
      </c>
      <c r="F12" s="23">
        <v>60</v>
      </c>
      <c r="G12" s="23" t="s">
        <v>138</v>
      </c>
      <c r="H12" s="51" t="s">
        <v>138</v>
      </c>
      <c r="I12" s="106">
        <f t="shared" si="0"/>
        <v>160</v>
      </c>
    </row>
    <row r="13" spans="1:10" ht="23" customHeight="1" thickBot="1">
      <c r="A13" s="18" t="s">
        <v>10</v>
      </c>
      <c r="B13" s="13">
        <v>20</v>
      </c>
      <c r="C13" s="8">
        <v>2</v>
      </c>
      <c r="D13" s="8" t="s">
        <v>49</v>
      </c>
      <c r="E13" s="23">
        <v>250</v>
      </c>
      <c r="F13" s="23">
        <v>100</v>
      </c>
      <c r="G13" s="23" t="s">
        <v>138</v>
      </c>
      <c r="H13" s="51" t="s">
        <v>138</v>
      </c>
      <c r="I13" s="106">
        <f t="shared" si="0"/>
        <v>350</v>
      </c>
    </row>
    <row r="14" spans="1:10" ht="23" customHeight="1" thickBot="1">
      <c r="A14" s="18" t="s">
        <v>20</v>
      </c>
      <c r="B14" s="13">
        <v>15</v>
      </c>
      <c r="C14" s="8">
        <v>1</v>
      </c>
      <c r="D14" s="8" t="s">
        <v>29</v>
      </c>
      <c r="E14" s="23" t="s">
        <v>138</v>
      </c>
      <c r="F14" s="23">
        <v>150</v>
      </c>
      <c r="G14" s="23" t="s">
        <v>138</v>
      </c>
      <c r="H14" s="51" t="s">
        <v>138</v>
      </c>
      <c r="I14" s="106">
        <f t="shared" si="0"/>
        <v>150</v>
      </c>
    </row>
    <row r="15" spans="1:10" ht="27" customHeight="1" thickBot="1">
      <c r="A15" s="32" t="s">
        <v>80</v>
      </c>
      <c r="B15" s="13">
        <v>80</v>
      </c>
      <c r="C15" s="8">
        <v>1</v>
      </c>
      <c r="D15" s="8" t="s">
        <v>31</v>
      </c>
      <c r="E15" s="23">
        <v>500</v>
      </c>
      <c r="F15" s="23">
        <v>1300</v>
      </c>
      <c r="G15" s="23" t="s">
        <v>138</v>
      </c>
      <c r="H15" s="51" t="s">
        <v>138</v>
      </c>
      <c r="I15" s="106">
        <f t="shared" si="0"/>
        <v>1800</v>
      </c>
    </row>
    <row r="16" spans="1:10" ht="30" customHeight="1" thickBot="1">
      <c r="A16" s="114" t="s">
        <v>124</v>
      </c>
      <c r="B16" s="13">
        <v>100</v>
      </c>
      <c r="C16" s="8">
        <v>3</v>
      </c>
      <c r="D16" s="8" t="s">
        <v>31</v>
      </c>
      <c r="E16" s="23" t="s">
        <v>138</v>
      </c>
      <c r="F16" s="23">
        <v>400</v>
      </c>
      <c r="G16" s="23" t="s">
        <v>138</v>
      </c>
      <c r="H16" s="51" t="s">
        <v>138</v>
      </c>
      <c r="I16" s="106">
        <f t="shared" si="0"/>
        <v>400</v>
      </c>
    </row>
    <row r="17" spans="1:9" ht="23" customHeight="1" thickBot="1">
      <c r="A17" s="113" t="s">
        <v>99</v>
      </c>
      <c r="B17" s="13">
        <v>220</v>
      </c>
      <c r="C17" s="8">
        <v>1</v>
      </c>
      <c r="D17" s="8" t="s">
        <v>50</v>
      </c>
      <c r="E17" s="23">
        <v>400</v>
      </c>
      <c r="F17" s="23">
        <v>600</v>
      </c>
      <c r="G17" s="23" t="s">
        <v>138</v>
      </c>
      <c r="H17" s="51" t="s">
        <v>138</v>
      </c>
      <c r="I17" s="106">
        <f t="shared" si="0"/>
        <v>1000</v>
      </c>
    </row>
    <row r="18" spans="1:9" ht="36" customHeight="1" thickBot="1">
      <c r="A18" s="105" t="s">
        <v>147</v>
      </c>
      <c r="B18" s="13">
        <v>70</v>
      </c>
      <c r="C18" s="8">
        <v>1</v>
      </c>
      <c r="D18" s="8" t="s">
        <v>31</v>
      </c>
      <c r="E18" s="23">
        <v>100</v>
      </c>
      <c r="F18" s="23" t="s">
        <v>138</v>
      </c>
      <c r="G18" s="23" t="s">
        <v>138</v>
      </c>
      <c r="H18" s="51">
        <v>2000</v>
      </c>
      <c r="I18" s="106">
        <f t="shared" si="0"/>
        <v>2100</v>
      </c>
    </row>
    <row r="19" spans="1:9" ht="25" customHeight="1" thickBot="1">
      <c r="A19" s="28" t="s">
        <v>3</v>
      </c>
      <c r="B19" s="30"/>
      <c r="C19" s="31"/>
      <c r="D19" s="29"/>
      <c r="E19" s="36">
        <f>SUM(E3:E18)</f>
        <v>10250</v>
      </c>
      <c r="F19" s="36">
        <f t="shared" ref="F19:I19" si="1">SUM(F3:F18)</f>
        <v>8810</v>
      </c>
      <c r="G19" s="36">
        <f t="shared" si="1"/>
        <v>600</v>
      </c>
      <c r="H19" s="36">
        <f t="shared" si="1"/>
        <v>2000</v>
      </c>
      <c r="I19" s="144">
        <f t="shared" si="1"/>
        <v>21660</v>
      </c>
    </row>
    <row r="20" spans="1:9" ht="25" customHeight="1">
      <c r="G20" s="26"/>
      <c r="I20" s="75"/>
    </row>
  </sheetData>
  <mergeCells count="5">
    <mergeCell ref="E1:H1"/>
    <mergeCell ref="A1:A2"/>
    <mergeCell ref="C1:C2"/>
    <mergeCell ref="B1:B2"/>
    <mergeCell ref="D1:D2"/>
  </mergeCells>
  <phoneticPr fontId="18" type="noConversion"/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98" orientation="landscape" copies="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0"/>
  <sheetViews>
    <sheetView showGridLines="0" topLeftCell="A8" workbookViewId="0">
      <selection activeCell="E13" sqref="E13:E14"/>
    </sheetView>
  </sheetViews>
  <sheetFormatPr baseColWidth="10" defaultColWidth="8.83203125" defaultRowHeight="13"/>
  <cols>
    <col min="1" max="1" width="46.6640625" customWidth="1"/>
    <col min="2" max="2" width="20.33203125" customWidth="1"/>
    <col min="3" max="3" width="8" customWidth="1"/>
    <col min="4" max="4" width="35.6640625" customWidth="1"/>
    <col min="5" max="5" width="20.6640625" customWidth="1"/>
  </cols>
  <sheetData>
    <row r="1" spans="1:5" ht="24" customHeight="1" thickBot="1">
      <c r="A1" s="74" t="s">
        <v>65</v>
      </c>
      <c r="B1" s="59" t="s">
        <v>115</v>
      </c>
    </row>
    <row r="2" spans="1:5" ht="18" customHeight="1">
      <c r="A2" s="96" t="s">
        <v>52</v>
      </c>
      <c r="B2" s="141">
        <f>SUM(B3:B12)</f>
        <v>102500</v>
      </c>
      <c r="E2" s="132"/>
    </row>
    <row r="3" spans="1:5" ht="18" customHeight="1">
      <c r="A3" s="133" t="s">
        <v>112</v>
      </c>
      <c r="B3" s="134">
        <f>12700+1600</f>
        <v>14300</v>
      </c>
      <c r="E3" s="132"/>
    </row>
    <row r="4" spans="1:5" ht="18" customHeight="1">
      <c r="A4" s="133" t="s">
        <v>128</v>
      </c>
      <c r="B4" s="134">
        <v>1600</v>
      </c>
      <c r="E4" s="132"/>
    </row>
    <row r="5" spans="1:5" ht="18" customHeight="1">
      <c r="A5" s="133" t="s">
        <v>118</v>
      </c>
      <c r="B5" s="134">
        <v>24000</v>
      </c>
      <c r="E5" s="132"/>
    </row>
    <row r="6" spans="1:5" ht="18" customHeight="1">
      <c r="A6" s="133" t="s">
        <v>113</v>
      </c>
      <c r="B6" s="134">
        <v>12100</v>
      </c>
      <c r="E6" s="132"/>
    </row>
    <row r="7" spans="1:5" ht="18" customHeight="1">
      <c r="A7" s="133" t="s">
        <v>114</v>
      </c>
      <c r="B7" s="134">
        <v>1200</v>
      </c>
      <c r="E7" s="132"/>
    </row>
    <row r="8" spans="1:5" ht="18" customHeight="1">
      <c r="A8" s="133" t="s">
        <v>121</v>
      </c>
      <c r="B8" s="134">
        <v>1000</v>
      </c>
      <c r="E8" s="132"/>
    </row>
    <row r="9" spans="1:5" ht="18" customHeight="1">
      <c r="A9" s="133" t="s">
        <v>122</v>
      </c>
      <c r="B9" s="134">
        <v>800</v>
      </c>
      <c r="E9" s="132"/>
    </row>
    <row r="10" spans="1:5" ht="23" customHeight="1">
      <c r="A10" s="133" t="s">
        <v>123</v>
      </c>
      <c r="B10" s="134">
        <v>2500</v>
      </c>
      <c r="D10" s="168" t="s">
        <v>12</v>
      </c>
      <c r="E10" s="168"/>
    </row>
    <row r="11" spans="1:5" ht="18" customHeight="1">
      <c r="A11" s="133" t="s">
        <v>125</v>
      </c>
      <c r="B11" s="134">
        <v>30000</v>
      </c>
      <c r="E11" s="132"/>
    </row>
    <row r="12" spans="1:5" ht="18" customHeight="1" thickBot="1">
      <c r="A12" s="133" t="s">
        <v>126</v>
      </c>
      <c r="B12" s="134">
        <v>15000</v>
      </c>
      <c r="E12" s="145" t="s">
        <v>115</v>
      </c>
    </row>
    <row r="13" spans="1:5" ht="18" customHeight="1">
      <c r="A13" s="96" t="s">
        <v>51</v>
      </c>
      <c r="B13" s="140">
        <v>2500</v>
      </c>
      <c r="D13" s="119" t="s">
        <v>60</v>
      </c>
      <c r="E13" s="79">
        <f>rozpočet!I22</f>
        <v>25650</v>
      </c>
    </row>
    <row r="14" spans="1:5" ht="18" customHeight="1">
      <c r="A14" s="96" t="s">
        <v>34</v>
      </c>
      <c r="B14" s="140">
        <v>440000</v>
      </c>
      <c r="C14" s="93"/>
      <c r="D14" s="120" t="s">
        <v>61</v>
      </c>
      <c r="E14" s="80">
        <f>rozpočet2!I19</f>
        <v>21660</v>
      </c>
    </row>
    <row r="15" spans="1:5" s="21" customFormat="1" ht="18" customHeight="1">
      <c r="A15" s="97" t="s">
        <v>72</v>
      </c>
      <c r="B15" s="142">
        <v>110000</v>
      </c>
      <c r="D15" s="121" t="s">
        <v>62</v>
      </c>
      <c r="E15" s="125">
        <f>B2</f>
        <v>102500</v>
      </c>
    </row>
    <row r="16" spans="1:5" s="21" customFormat="1" ht="35" customHeight="1">
      <c r="A16" s="135" t="s">
        <v>131</v>
      </c>
      <c r="B16" s="142">
        <f>10000+10000+69750</f>
        <v>89750</v>
      </c>
      <c r="D16" s="121" t="s">
        <v>83</v>
      </c>
      <c r="E16" s="125">
        <f t="shared" ref="E16:E20" si="0">B13</f>
        <v>2500</v>
      </c>
    </row>
    <row r="17" spans="1:5" s="21" customFormat="1" ht="18" customHeight="1">
      <c r="A17" s="97" t="s">
        <v>73</v>
      </c>
      <c r="B17" s="142">
        <f>B18+B19+B20+B21+B22+B23+B24+B25</f>
        <v>16300</v>
      </c>
      <c r="D17" s="121" t="s">
        <v>34</v>
      </c>
      <c r="E17" s="125">
        <f t="shared" si="0"/>
        <v>440000</v>
      </c>
    </row>
    <row r="18" spans="1:5" s="21" customFormat="1" ht="16" customHeight="1">
      <c r="A18" s="98" t="s">
        <v>11</v>
      </c>
      <c r="B18" s="81">
        <v>900</v>
      </c>
      <c r="D18" s="121" t="s">
        <v>74</v>
      </c>
      <c r="E18" s="125">
        <f t="shared" si="0"/>
        <v>110000</v>
      </c>
    </row>
    <row r="19" spans="1:5" s="21" customFormat="1" ht="16" customHeight="1">
      <c r="A19" s="98" t="s">
        <v>53</v>
      </c>
      <c r="B19" s="81">
        <v>3500</v>
      </c>
      <c r="D19" s="121" t="s">
        <v>84</v>
      </c>
      <c r="E19" s="125">
        <f t="shared" si="0"/>
        <v>89750</v>
      </c>
    </row>
    <row r="20" spans="1:5" s="21" customFormat="1" ht="16" customHeight="1">
      <c r="A20" s="98" t="s">
        <v>142</v>
      </c>
      <c r="B20" s="81">
        <v>200</v>
      </c>
      <c r="D20" s="121" t="s">
        <v>75</v>
      </c>
      <c r="E20" s="125">
        <f t="shared" si="0"/>
        <v>16300</v>
      </c>
    </row>
    <row r="21" spans="1:5" s="21" customFormat="1" ht="16" customHeight="1">
      <c r="A21" s="98" t="s">
        <v>55</v>
      </c>
      <c r="B21" s="81">
        <v>500</v>
      </c>
      <c r="D21" s="121" t="s">
        <v>76</v>
      </c>
      <c r="E21" s="125">
        <f>B26</f>
        <v>4000</v>
      </c>
    </row>
    <row r="22" spans="1:5" s="21" customFormat="1" ht="16" customHeight="1">
      <c r="A22" s="98" t="s">
        <v>140</v>
      </c>
      <c r="B22" s="81">
        <v>200</v>
      </c>
      <c r="D22" s="121" t="s">
        <v>85</v>
      </c>
      <c r="E22" s="125">
        <f>B27</f>
        <v>300</v>
      </c>
    </row>
    <row r="23" spans="1:5" s="21" customFormat="1" ht="16" customHeight="1">
      <c r="A23" s="98" t="s">
        <v>141</v>
      </c>
      <c r="B23" s="81">
        <v>3500</v>
      </c>
      <c r="D23" s="121" t="s">
        <v>86</v>
      </c>
      <c r="E23" s="125">
        <f>B28</f>
        <v>40550</v>
      </c>
    </row>
    <row r="24" spans="1:5" s="21" customFormat="1" ht="16" customHeight="1">
      <c r="A24" s="98" t="s">
        <v>54</v>
      </c>
      <c r="B24" s="81">
        <v>2500</v>
      </c>
      <c r="D24" s="121" t="s">
        <v>77</v>
      </c>
      <c r="E24" s="125">
        <f>B37</f>
        <v>171000</v>
      </c>
    </row>
    <row r="25" spans="1:5" s="21" customFormat="1" ht="18" customHeight="1">
      <c r="A25" s="98" t="s">
        <v>35</v>
      </c>
      <c r="B25" s="81">
        <v>5000</v>
      </c>
      <c r="D25" s="121" t="s">
        <v>88</v>
      </c>
      <c r="E25" s="125">
        <f t="shared" ref="E25:E30" si="1">B42</f>
        <v>54000</v>
      </c>
    </row>
    <row r="26" spans="1:5" s="21" customFormat="1" ht="18" customHeight="1">
      <c r="A26" s="95" t="s">
        <v>135</v>
      </c>
      <c r="B26" s="142">
        <v>4000</v>
      </c>
      <c r="D26" s="121" t="s">
        <v>78</v>
      </c>
      <c r="E26" s="125">
        <f t="shared" si="1"/>
        <v>900</v>
      </c>
    </row>
    <row r="27" spans="1:5" s="21" customFormat="1" ht="18" customHeight="1">
      <c r="A27" s="95" t="s">
        <v>136</v>
      </c>
      <c r="B27" s="142">
        <v>300</v>
      </c>
      <c r="D27" s="121" t="s">
        <v>79</v>
      </c>
      <c r="E27" s="125">
        <f t="shared" si="1"/>
        <v>800</v>
      </c>
    </row>
    <row r="28" spans="1:5" s="21" customFormat="1" ht="18" customHeight="1">
      <c r="A28" s="95" t="s">
        <v>82</v>
      </c>
      <c r="B28" s="142">
        <f>B36+B35+B34+B33+B32+B31+B30+B29</f>
        <v>40550</v>
      </c>
      <c r="D28" s="121" t="s">
        <v>143</v>
      </c>
      <c r="E28" s="126">
        <f t="shared" si="1"/>
        <v>600</v>
      </c>
    </row>
    <row r="29" spans="1:5" s="22" customFormat="1" ht="16" customHeight="1">
      <c r="A29" s="98" t="s">
        <v>21</v>
      </c>
      <c r="B29" s="81">
        <v>1800</v>
      </c>
      <c r="D29" s="122" t="s">
        <v>134</v>
      </c>
      <c r="E29" s="126">
        <f t="shared" si="1"/>
        <v>2500</v>
      </c>
    </row>
    <row r="30" spans="1:5" s="22" customFormat="1" ht="16" customHeight="1">
      <c r="A30" s="98" t="s">
        <v>45</v>
      </c>
      <c r="B30" s="81">
        <v>3200</v>
      </c>
      <c r="D30" s="123" t="s">
        <v>90</v>
      </c>
      <c r="E30" s="126">
        <f t="shared" si="1"/>
        <v>4000</v>
      </c>
    </row>
    <row r="31" spans="1:5" s="22" customFormat="1" ht="16" customHeight="1" thickBot="1">
      <c r="A31" s="98" t="s">
        <v>22</v>
      </c>
      <c r="B31" s="81">
        <v>1000</v>
      </c>
      <c r="D31" s="124" t="s">
        <v>132</v>
      </c>
      <c r="E31" s="127">
        <f>B48</f>
        <v>50</v>
      </c>
    </row>
    <row r="32" spans="1:5" s="22" customFormat="1" ht="16" customHeight="1" thickBot="1">
      <c r="A32" s="98" t="s">
        <v>56</v>
      </c>
      <c r="B32" s="81">
        <v>900</v>
      </c>
      <c r="D32" s="117" t="s">
        <v>42</v>
      </c>
      <c r="E32" s="118">
        <f>SUM(E13:E31)</f>
        <v>1087060</v>
      </c>
    </row>
    <row r="33" spans="1:2" s="22" customFormat="1" ht="16" customHeight="1">
      <c r="A33" s="99" t="s">
        <v>137</v>
      </c>
      <c r="B33" s="81">
        <v>400</v>
      </c>
    </row>
    <row r="34" spans="1:2" s="22" customFormat="1" ht="16" customHeight="1">
      <c r="A34" s="98" t="s">
        <v>148</v>
      </c>
      <c r="B34" s="81">
        <v>28100</v>
      </c>
    </row>
    <row r="35" spans="1:2" s="22" customFormat="1" ht="16" customHeight="1">
      <c r="A35" s="98" t="s">
        <v>32</v>
      </c>
      <c r="B35" s="81">
        <v>4100</v>
      </c>
    </row>
    <row r="36" spans="1:2" s="22" customFormat="1" ht="16" customHeight="1">
      <c r="A36" s="99" t="s">
        <v>91</v>
      </c>
      <c r="B36" s="81">
        <v>1050</v>
      </c>
    </row>
    <row r="37" spans="1:2" s="21" customFormat="1" ht="18" customHeight="1">
      <c r="A37" s="95" t="s">
        <v>87</v>
      </c>
      <c r="B37" s="142">
        <f>B41+B39+B38+B40</f>
        <v>171000</v>
      </c>
    </row>
    <row r="38" spans="1:2" s="22" customFormat="1" ht="16" customHeight="1">
      <c r="A38" s="98" t="s">
        <v>41</v>
      </c>
      <c r="B38" s="81">
        <v>8500</v>
      </c>
    </row>
    <row r="39" spans="1:2" s="22" customFormat="1" ht="16" customHeight="1">
      <c r="A39" s="99" t="s">
        <v>144</v>
      </c>
      <c r="B39" s="81">
        <f>10000+4000+3500</f>
        <v>17500</v>
      </c>
    </row>
    <row r="40" spans="1:2" s="22" customFormat="1" ht="16" customHeight="1">
      <c r="A40" s="98" t="s">
        <v>146</v>
      </c>
      <c r="B40" s="81">
        <v>10000</v>
      </c>
    </row>
    <row r="41" spans="1:2" s="22" customFormat="1" ht="16" customHeight="1">
      <c r="A41" s="98" t="s">
        <v>57</v>
      </c>
      <c r="B41" s="81">
        <v>135000</v>
      </c>
    </row>
    <row r="42" spans="1:2" s="22" customFormat="1" ht="18" customHeight="1">
      <c r="A42" s="95" t="s">
        <v>89</v>
      </c>
      <c r="B42" s="142">
        <v>54000</v>
      </c>
    </row>
    <row r="43" spans="1:2" s="22" customFormat="1" ht="18" customHeight="1">
      <c r="A43" s="95" t="s">
        <v>78</v>
      </c>
      <c r="B43" s="142">
        <v>900</v>
      </c>
    </row>
    <row r="44" spans="1:2" s="21" customFormat="1" ht="18" customHeight="1">
      <c r="A44" s="95" t="s">
        <v>79</v>
      </c>
      <c r="B44" s="142">
        <v>800</v>
      </c>
    </row>
    <row r="45" spans="1:2" s="22" customFormat="1" ht="18" customHeight="1">
      <c r="A45" s="95" t="s">
        <v>143</v>
      </c>
      <c r="B45" s="142">
        <v>600</v>
      </c>
    </row>
    <row r="46" spans="1:2" s="22" customFormat="1" ht="30" customHeight="1">
      <c r="A46" s="138" t="s">
        <v>134</v>
      </c>
      <c r="B46" s="142">
        <v>2500</v>
      </c>
    </row>
    <row r="47" spans="1:2" s="22" customFormat="1" ht="18" customHeight="1">
      <c r="A47" s="116" t="s">
        <v>90</v>
      </c>
      <c r="B47" s="142">
        <v>4000</v>
      </c>
    </row>
    <row r="48" spans="1:2" s="22" customFormat="1" ht="18" customHeight="1">
      <c r="A48" s="137" t="s">
        <v>133</v>
      </c>
      <c r="B48" s="143">
        <v>50</v>
      </c>
    </row>
    <row r="49" spans="1:2" s="21" customFormat="1" ht="18" customHeight="1" thickBot="1">
      <c r="A49" s="115" t="s">
        <v>36</v>
      </c>
      <c r="B49" s="139">
        <f>B2+B13+B14+B15+B16+B17+B26+B27+B28+B37+B42+B43+B44+B45+B46+B47+B48</f>
        <v>1039750</v>
      </c>
    </row>
    <row r="50" spans="1:2" ht="14" customHeight="1"/>
    <row r="51" spans="1:2" ht="20" customHeight="1">
      <c r="A51" s="61"/>
    </row>
    <row r="52" spans="1:2" ht="14" customHeight="1"/>
    <row r="53" spans="1:2" s="21" customFormat="1" ht="18" customHeight="1">
      <c r="A53" s="48"/>
    </row>
    <row r="54" spans="1:2" s="21" customFormat="1" ht="18" customHeight="1">
      <c r="A54" s="48"/>
    </row>
    <row r="55" spans="1:2" s="21" customFormat="1" ht="18" customHeight="1">
      <c r="A55" s="48"/>
    </row>
    <row r="56" spans="1:2" s="21" customFormat="1" ht="18" customHeight="1">
      <c r="A56" s="48"/>
    </row>
    <row r="57" spans="1:2" s="21" customFormat="1" ht="18" customHeight="1">
      <c r="A57" s="48"/>
    </row>
    <row r="58" spans="1:2" s="21" customFormat="1" ht="18" customHeight="1">
      <c r="A58" s="48"/>
    </row>
    <row r="59" spans="1:2" s="21" customFormat="1" ht="18" customHeight="1">
      <c r="A59" s="48"/>
    </row>
    <row r="60" spans="1:2" s="21" customFormat="1" ht="18" customHeight="1">
      <c r="A60" s="48"/>
    </row>
    <row r="61" spans="1:2" s="21" customFormat="1" ht="18" customHeight="1">
      <c r="A61" s="48"/>
    </row>
    <row r="62" spans="1:2" s="21" customFormat="1" ht="18" customHeight="1">
      <c r="A62" s="48"/>
    </row>
    <row r="63" spans="1:2" s="21" customFormat="1" ht="18" customHeight="1">
      <c r="A63" s="48"/>
    </row>
    <row r="64" spans="1:2" s="21" customFormat="1" ht="18" customHeight="1">
      <c r="A64" s="48"/>
    </row>
    <row r="65" spans="1:1" s="21" customFormat="1" ht="18" customHeight="1">
      <c r="A65" s="48"/>
    </row>
    <row r="66" spans="1:1" s="21" customFormat="1" ht="18" customHeight="1">
      <c r="A66" s="48"/>
    </row>
    <row r="67" spans="1:1" s="21" customFormat="1" ht="18" customHeight="1">
      <c r="A67" s="48"/>
    </row>
    <row r="68" spans="1:1" s="21" customFormat="1" ht="18" customHeight="1">
      <c r="A68" s="48"/>
    </row>
    <row r="69" spans="1:1" s="21" customFormat="1" ht="18" customHeight="1">
      <c r="A69" s="49"/>
    </row>
    <row r="70" spans="1:1" ht="22" customHeight="1"/>
  </sheetData>
  <mergeCells count="1">
    <mergeCell ref="D10:E10"/>
  </mergeCells>
  <phoneticPr fontId="18" type="noConversion"/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64" orientation="portrait" copies="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9"/>
  <sheetViews>
    <sheetView showGridLines="0" workbookViewId="0">
      <selection activeCell="D17" sqref="D17"/>
    </sheetView>
  </sheetViews>
  <sheetFormatPr baseColWidth="10" defaultColWidth="8.83203125" defaultRowHeight="13"/>
  <cols>
    <col min="1" max="1" width="59.1640625" customWidth="1"/>
    <col min="2" max="2" width="29.83203125" customWidth="1"/>
    <col min="6" max="6" width="9.6640625" bestFit="1" customWidth="1"/>
  </cols>
  <sheetData>
    <row r="1" spans="1:2" ht="35" customHeight="1">
      <c r="A1" s="2" t="s">
        <v>15</v>
      </c>
    </row>
    <row r="2" spans="1:2" ht="25" customHeight="1" thickBot="1">
      <c r="A2" s="2"/>
    </row>
    <row r="3" spans="1:2" ht="30" customHeight="1" thickBot="1">
      <c r="A3" s="46" t="s">
        <v>13</v>
      </c>
      <c r="B3" s="73" t="s">
        <v>115</v>
      </c>
    </row>
    <row r="4" spans="1:2" ht="25" customHeight="1">
      <c r="A4" s="102" t="s">
        <v>23</v>
      </c>
      <c r="B4" s="103">
        <v>400</v>
      </c>
    </row>
    <row r="5" spans="1:2" ht="25" customHeight="1">
      <c r="A5" s="104" t="s">
        <v>24</v>
      </c>
      <c r="B5" s="76">
        <v>24500</v>
      </c>
    </row>
    <row r="6" spans="1:2" ht="25" customHeight="1">
      <c r="A6" s="104" t="s">
        <v>25</v>
      </c>
      <c r="B6" s="76">
        <v>40000</v>
      </c>
    </row>
    <row r="7" spans="1:2" ht="25" customHeight="1">
      <c r="A7" s="104" t="s">
        <v>81</v>
      </c>
      <c r="B7" s="76">
        <v>30260</v>
      </c>
    </row>
    <row r="8" spans="1:2" ht="25" customHeight="1">
      <c r="A8" s="104" t="s">
        <v>145</v>
      </c>
      <c r="B8" s="76">
        <f>SUM(B9:B12)</f>
        <v>357000</v>
      </c>
    </row>
    <row r="9" spans="1:2" ht="26" customHeight="1">
      <c r="A9" s="136" t="s">
        <v>127</v>
      </c>
      <c r="B9" s="77">
        <v>27000</v>
      </c>
    </row>
    <row r="10" spans="1:2" ht="25" customHeight="1">
      <c r="A10" s="45" t="s">
        <v>71</v>
      </c>
      <c r="B10" s="77">
        <v>199000</v>
      </c>
    </row>
    <row r="11" spans="1:2" ht="25" customHeight="1">
      <c r="A11" s="45" t="s">
        <v>70</v>
      </c>
      <c r="B11" s="77">
        <v>101000</v>
      </c>
    </row>
    <row r="12" spans="1:2" ht="25" customHeight="1">
      <c r="A12" s="45" t="s">
        <v>130</v>
      </c>
      <c r="B12" s="77">
        <f>20000+10000</f>
        <v>30000</v>
      </c>
    </row>
    <row r="13" spans="1:2" ht="25" customHeight="1">
      <c r="A13" s="42" t="s">
        <v>107</v>
      </c>
      <c r="B13" s="76">
        <f>B15+B14</f>
        <v>9900</v>
      </c>
    </row>
    <row r="14" spans="1:2" ht="25" customHeight="1">
      <c r="A14" s="45" t="s">
        <v>129</v>
      </c>
      <c r="B14" s="101">
        <v>6300</v>
      </c>
    </row>
    <row r="15" spans="1:2" ht="25" customHeight="1">
      <c r="A15" s="45" t="s">
        <v>95</v>
      </c>
      <c r="B15" s="101">
        <v>3600</v>
      </c>
    </row>
    <row r="16" spans="1:2" ht="25" customHeight="1" thickBot="1">
      <c r="A16" s="42" t="s">
        <v>108</v>
      </c>
      <c r="B16" s="76">
        <v>625000</v>
      </c>
    </row>
    <row r="17" spans="1:6" ht="25" customHeight="1" thickBot="1">
      <c r="A17" s="47" t="s">
        <v>37</v>
      </c>
      <c r="B17" s="78">
        <f>B4+B5+B6+B7+B8+B13+B16</f>
        <v>1087060</v>
      </c>
    </row>
    <row r="18" spans="1:6" ht="20" customHeight="1">
      <c r="A18" s="34"/>
    </row>
    <row r="19" spans="1:6" ht="20" customHeight="1">
      <c r="A19" s="62"/>
    </row>
    <row r="20" spans="1:6" ht="20" customHeight="1" thickBot="1">
      <c r="A20" s="33"/>
    </row>
    <row r="21" spans="1:6" ht="25" customHeight="1" thickBot="1">
      <c r="A21" s="3" t="s">
        <v>14</v>
      </c>
      <c r="B21" s="130" t="s">
        <v>115</v>
      </c>
    </row>
    <row r="22" spans="1:6" ht="30" customHeight="1" thickBot="1">
      <c r="A22" s="56" t="s">
        <v>38</v>
      </c>
      <c r="B22" s="131">
        <f>B17</f>
        <v>1087060</v>
      </c>
      <c r="E22" s="26"/>
      <c r="F22" s="26"/>
    </row>
    <row r="23" spans="1:6" ht="30" customHeight="1" thickBot="1">
      <c r="A23" s="14" t="s">
        <v>58</v>
      </c>
      <c r="B23" s="129">
        <f>rozpočet3!E32</f>
        <v>1087060</v>
      </c>
    </row>
    <row r="24" spans="1:6" ht="30" customHeight="1" thickBot="1">
      <c r="A24" s="35" t="s">
        <v>39</v>
      </c>
      <c r="B24" s="128">
        <f>B22-B23</f>
        <v>0</v>
      </c>
    </row>
    <row r="27" spans="1:6">
      <c r="A27" s="146"/>
      <c r="B27" s="146"/>
    </row>
    <row r="29" spans="1:6">
      <c r="A29" s="146"/>
      <c r="B29" s="146"/>
      <c r="C29" s="146"/>
      <c r="D29" s="146"/>
    </row>
  </sheetData>
  <mergeCells count="2">
    <mergeCell ref="A27:B27"/>
    <mergeCell ref="A29:D29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copies="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rozpočet</vt:lpstr>
      <vt:lpstr>rozpočet2</vt:lpstr>
      <vt:lpstr>rozpočet3</vt:lpstr>
      <vt:lpstr>príjmová časť</vt:lpstr>
      <vt:lpstr>'príjmová časť'!Oblasť_tlače</vt:lpstr>
      <vt:lpstr>rozpočet!Oblasť_tlače</vt:lpstr>
      <vt:lpstr>rozpočet2!Oblasť_tlače</vt:lpstr>
      <vt:lpstr>rozpočet3!Oblasť_tlače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Stredoslovenský futbalový zvaz</dc:creator>
  <cp:lastModifiedBy>Michaela Potančoková</cp:lastModifiedBy>
  <cp:lastPrinted>2023-12-05T12:31:44Z</cp:lastPrinted>
  <dcterms:created xsi:type="dcterms:W3CDTF">1997-01-06T21:49:28Z</dcterms:created>
  <dcterms:modified xsi:type="dcterms:W3CDTF">2023-12-06T09:01:16Z</dcterms:modified>
</cp:coreProperties>
</file>